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cheda riassuntiva" sheetId="1" r:id="rId1"/>
    <sheet name="Foglio2" sheetId="2" r:id="rId2"/>
    <sheet name="Foglio3" sheetId="3" r:id="rId3"/>
  </sheets>
  <definedNames>
    <definedName name="_xlnm.Print_Titles" localSheetId="0">'scheda riassuntiva'!$2:$2</definedName>
  </definedNames>
  <calcPr fullCalcOnLoad="1"/>
</workbook>
</file>

<file path=xl/sharedStrings.xml><?xml version="1.0" encoding="utf-8"?>
<sst xmlns="http://schemas.openxmlformats.org/spreadsheetml/2006/main" count="225" uniqueCount="187">
  <si>
    <t>SCHEDA RIASSUNTIVA OFFERTA (3 pagine)</t>
  </si>
  <si>
    <t>TIPOLOGIA dell'area</t>
  </si>
  <si>
    <t>Ubicazione</t>
  </si>
  <si>
    <t>Locali</t>
  </si>
  <si>
    <t>mq</t>
  </si>
  <si>
    <t>TOT mq</t>
  </si>
  <si>
    <t>€
mq/anno</t>
  </si>
  <si>
    <t>TOT</t>
  </si>
  <si>
    <t>AP</t>
  </si>
  <si>
    <r>
      <t xml:space="preserve">AREE APERTE AL PUBBLICO
</t>
    </r>
    <r>
      <rPr>
        <b/>
        <sz val="8"/>
        <rFont val="Times New Roman"/>
        <family val="0"/>
      </rPr>
      <t xml:space="preserve"> (ciclo CONTINUO)</t>
    </r>
  </si>
  <si>
    <t>Aer P Terra 1.2</t>
  </si>
  <si>
    <t>Aer P Primo 1.3</t>
  </si>
  <si>
    <t>Fab A P Terra 12.2</t>
  </si>
  <si>
    <t>AL</t>
  </si>
  <si>
    <t>AREA FRONTE TERMINAL
PEDONALE LANDSIDE</t>
  </si>
  <si>
    <t>Planimetria 0.2</t>
  </si>
  <si>
    <t>AA</t>
  </si>
  <si>
    <t>AREA FRONTE TERMINAL
AIRSIDE</t>
  </si>
  <si>
    <t>AT</t>
  </si>
  <si>
    <r>
      <t xml:space="preserve">AREE ed UFFICI AD USO 
PERSONALE TURNISTA
</t>
    </r>
    <r>
      <rPr>
        <b/>
        <sz val="8"/>
        <rFont val="Times New Roman"/>
        <family val="0"/>
      </rPr>
      <t>(RIPASSO)</t>
    </r>
  </si>
  <si>
    <t>Aer P Secondo 1.4</t>
  </si>
  <si>
    <t>Officina P Terra 4.1</t>
  </si>
  <si>
    <t>SM</t>
  </si>
  <si>
    <r>
      <t>AREE SMISTAM</t>
    </r>
    <r>
      <rPr>
        <b/>
        <sz val="8"/>
        <rFont val="Verdana"/>
        <family val="2"/>
      </rPr>
      <t xml:space="preserve"> (RIPASSO)</t>
    </r>
  </si>
  <si>
    <t>Aer P Terra 1.2 SMISTAM</t>
  </si>
  <si>
    <t>A1</t>
  </si>
  <si>
    <t xml:space="preserve">51, 63,64,65,66,75 </t>
  </si>
  <si>
    <t>A2</t>
  </si>
  <si>
    <t>Cargo 7.1</t>
  </si>
  <si>
    <t>Officina Te Primo 4.1</t>
  </si>
  <si>
    <t>Caserma VVFF 9.1</t>
  </si>
  <si>
    <t xml:space="preserve">Fab A P Terra 12.2 </t>
  </si>
  <si>
    <t xml:space="preserve">Fab A soppalco 12.3 </t>
  </si>
  <si>
    <t>Fab A P Primo 12.4</t>
  </si>
  <si>
    <t>Fab A P Secondo 12.5</t>
  </si>
  <si>
    <t>SP</t>
  </si>
  <si>
    <r>
      <t xml:space="preserve">SERVIZI IGIENICI APERTI AL PUBBLICO </t>
    </r>
    <r>
      <rPr>
        <sz val="8"/>
        <rFont val="Times New Roman"/>
        <family val="0"/>
      </rPr>
      <t xml:space="preserve">
</t>
    </r>
    <r>
      <rPr>
        <b/>
        <sz val="8"/>
        <rFont val="Times New Roman"/>
        <family val="1"/>
      </rPr>
      <t>(ciclo CONTINUO)</t>
    </r>
  </si>
  <si>
    <t>ST</t>
  </si>
  <si>
    <r>
      <t>SEVIZI IGIENICI E DOCCE</t>
    </r>
    <r>
      <rPr>
        <sz val="8"/>
        <rFont val="Times New Roman"/>
        <family val="0"/>
      </rPr>
      <t xml:space="preserve">
PERSONALE TURNISTA (</t>
    </r>
    <r>
      <rPr>
        <b/>
        <sz val="8"/>
        <rFont val="Times New Roman"/>
        <family val="0"/>
      </rPr>
      <t>RIPASSO</t>
    </r>
    <r>
      <rPr>
        <sz val="8"/>
        <rFont val="Times New Roman"/>
        <family val="0"/>
      </rPr>
      <t xml:space="preserve">)
</t>
    </r>
  </si>
  <si>
    <t xml:space="preserve">Aer P Terra 1.2 </t>
  </si>
  <si>
    <t>63,64,65</t>
  </si>
  <si>
    <t>Officina 4.1</t>
  </si>
  <si>
    <t>Fab A soppalco 12.3 e P primo 12.4</t>
  </si>
  <si>
    <t>SRT</t>
  </si>
  <si>
    <r>
      <t xml:space="preserve">SPOGLIATOI  E REFFETTORI </t>
    </r>
    <r>
      <rPr>
        <sz val="8"/>
        <rFont val="Times New Roman"/>
        <family val="0"/>
      </rPr>
      <t xml:space="preserve">
PERSONALE TURNISTA
</t>
    </r>
    <r>
      <rPr>
        <b/>
        <sz val="8"/>
        <rFont val="Times New Roman"/>
        <family val="0"/>
      </rPr>
      <t>(RIPASSO)</t>
    </r>
  </si>
  <si>
    <t>Aer P Terra 1.2 spogliatoio</t>
  </si>
  <si>
    <t>Fab A soppalco 12.3 spogliatoio</t>
  </si>
  <si>
    <t>6,8,9,10,12,13,17,20,21,23,25,32,34,39</t>
  </si>
  <si>
    <t>Fab A P Primo 12.4 refettorio</t>
  </si>
  <si>
    <t xml:space="preserve">Officina 4.1 spogliatoio </t>
  </si>
  <si>
    <t>S1</t>
  </si>
  <si>
    <r>
      <t xml:space="preserve">SERVIZI IGIENICI </t>
    </r>
    <r>
      <rPr>
        <sz val="8"/>
        <rFont val="Times New Roman"/>
        <family val="0"/>
      </rPr>
      <t xml:space="preserve">
NON APERTI AL PUBBLICO </t>
    </r>
    <r>
      <rPr>
        <b/>
        <sz val="8"/>
        <rFont val="Times New Roman"/>
        <family val="0"/>
      </rPr>
      <t>(1 v/gg)</t>
    </r>
  </si>
  <si>
    <t xml:space="preserve">95,96,97,123,124,125,                       </t>
  </si>
  <si>
    <t>9,28</t>
  </si>
  <si>
    <t>P2</t>
  </si>
  <si>
    <t>PARCHEGGIO MULTIPIANO</t>
  </si>
  <si>
    <t xml:space="preserve"> Multipiano  3.1.2.3</t>
  </si>
  <si>
    <t xml:space="preserve">escluse aiuole incluso scale ascensori e rampe              </t>
  </si>
  <si>
    <t>Multip 3.1 servizi igienici</t>
  </si>
  <si>
    <t xml:space="preserve">Planimetria 0.2 </t>
  </si>
  <si>
    <t>P3</t>
  </si>
  <si>
    <t>PARCHEGGI A RASO</t>
  </si>
  <si>
    <t>P1</t>
  </si>
  <si>
    <t>PARCHEGGIO SOSTA LUNGA</t>
  </si>
  <si>
    <t>VI</t>
  </si>
  <si>
    <t>P rent</t>
  </si>
  <si>
    <t>TR</t>
  </si>
  <si>
    <t>Rent .13.1</t>
  </si>
  <si>
    <t>1,2,3,</t>
  </si>
  <si>
    <t>TSP</t>
  </si>
  <si>
    <r>
      <t xml:space="preserve">SERVIZI IGIENICI terminal
aperti al pubblico  </t>
    </r>
    <r>
      <rPr>
        <b/>
        <sz val="8"/>
        <rFont val="Times New Roman"/>
        <family val="1"/>
      </rPr>
      <t>(5 vv /gg)</t>
    </r>
  </si>
  <si>
    <t>TSD</t>
  </si>
  <si>
    <r>
      <t xml:space="preserve">SERVIZI IGIENICI terminal
personale rent a car </t>
    </r>
    <r>
      <rPr>
        <b/>
        <sz val="8"/>
        <rFont val="Times New Roman"/>
        <family val="1"/>
      </rPr>
      <t>(1v /gg)</t>
    </r>
  </si>
  <si>
    <t>8, 10</t>
  </si>
  <si>
    <t>Tc</t>
  </si>
  <si>
    <r>
      <t>Corridoio</t>
    </r>
    <r>
      <rPr>
        <b/>
        <sz val="8"/>
        <rFont val="Times New Roman"/>
        <family val="1"/>
      </rPr>
      <t xml:space="preserve"> (1 v/ gg)</t>
    </r>
  </si>
  <si>
    <t>T</t>
  </si>
  <si>
    <t xml:space="preserve">TETTI </t>
  </si>
  <si>
    <t xml:space="preserve">S </t>
  </si>
  <si>
    <t xml:space="preserve">SCANTINATI </t>
  </si>
  <si>
    <t>Aer P Cantina 1.1</t>
  </si>
  <si>
    <t>3,4,8,13,18,38,39,48,51,56</t>
  </si>
  <si>
    <t>MC</t>
  </si>
  <si>
    <t>AEA</t>
  </si>
  <si>
    <t>AREA ECOLOGICA AIRSIDE</t>
  </si>
  <si>
    <t>Interventi vari a richiesta</t>
  </si>
  <si>
    <t>tariffa  oraria unitaria</t>
  </si>
  <si>
    <t>DIURNO</t>
  </si>
  <si>
    <t>tot IMPORTO
annuale  in cifre</t>
  </si>
  <si>
    <t>NOTTURNO E/O FESTIVO</t>
  </si>
  <si>
    <t>tot IMPORTO
annuale  in lettere</t>
  </si>
  <si>
    <t xml:space="preserve">Note : </t>
  </si>
  <si>
    <t>Gli importi indicati si intendono al netto degli oneri di sicurezza derivanti dai rischi di interferenze indicati nel DUVRI allegato agli atti di gara</t>
  </si>
  <si>
    <t xml:space="preserve">SAT si riserva, a proprio insindacabile giudizio ed anche in relazione alle proprie esigenze operative, la facoltà di ridurre le prestazioni previste </t>
  </si>
  <si>
    <t>dalla presente scheda riassuntiva eliminando  riducendo o il numero, la tipologia o la dimensione dei locali nei</t>
  </si>
  <si>
    <t>quali esse si svolgono, applicando, in tal caso, le correlative riduzioni di prezzo.</t>
  </si>
  <si>
    <t>Analogamente SAT si riserva la facoltà di aggiungere superfici rispetto alla presente scheda: il corrispettivo sarà desunto dalle tariffe espresse in</t>
  </si>
  <si>
    <t>base alla tipologia di area.</t>
  </si>
  <si>
    <t xml:space="preserve">Legenda: </t>
  </si>
  <si>
    <t>35 pronto soccorso, 124,125 Meeting point</t>
  </si>
  <si>
    <t xml:space="preserve">37,39,40,41,42,43,44,49,52,54         </t>
  </si>
  <si>
    <t>6,9,10,11,13,14,23,24,26,32,52,58,85,86,113,135,</t>
  </si>
  <si>
    <t>68,71,72,73,74,76,77,78,79,80,81,82,83,84,85,86,87,88,89,90,91,92
93,94,98,99,,111,112,113,116,118,119,120,122,126,131</t>
  </si>
  <si>
    <t xml:space="preserve">1,11,35,44        </t>
  </si>
  <si>
    <t>1,2,3,5,6,7,7a,8,10,11        artificieri polaria</t>
  </si>
  <si>
    <t>1,2,7,12,15,16,27,28,29,30,34,35,36,37,38</t>
  </si>
  <si>
    <t>1,3,4,5,16,25a,31,36,37</t>
  </si>
  <si>
    <t>1,4,4a,5,6,7,8,13,14,15,16,17,20,21,35,41,45,46,48,55,59,59a,60,69,70.71</t>
  </si>
  <si>
    <t>1,3,6,8,11,1213,14,15,16,17,18,19,19a,20,21,22,23,24,25,25a,26,26a,27,29,30,31,32,32a,33,33a,34,35,35a,37,38,39,40,41,42,43</t>
  </si>
  <si>
    <t>Cargo village  P Terra 16.1</t>
  </si>
  <si>
    <t>Cargo village P Primo 16.2</t>
  </si>
  <si>
    <t>Box varco carrabile 17.1</t>
  </si>
  <si>
    <t>1,1a,2,2a,3,4,19,20,21,22,27,28,31,54,60,62,63,78,84,87,89,97,115,123,143</t>
  </si>
  <si>
    <t>10,11,39</t>
  </si>
  <si>
    <t>15,16,18,55,88,93,95,116,116a,126</t>
  </si>
  <si>
    <t>56, 56a,</t>
  </si>
  <si>
    <t>3,6,21,25,40</t>
  </si>
  <si>
    <t>7,12,25,33,36</t>
  </si>
  <si>
    <t>17,18,19,34,35,45,46,74,75,76,</t>
  </si>
  <si>
    <t>4 ,9</t>
  </si>
  <si>
    <t>3,12,19,37,,61</t>
  </si>
  <si>
    <t>soppalco: 7,11,14,18,19,22,24,33,35 primo 10</t>
  </si>
  <si>
    <t>Cargo Village 16.1</t>
  </si>
  <si>
    <t>toilette</t>
  </si>
  <si>
    <t>PVF</t>
  </si>
  <si>
    <t>P DIP</t>
  </si>
  <si>
    <t>PARCHEGGI  VVFF</t>
  </si>
  <si>
    <t>PARCHEGGI  DIP</t>
  </si>
  <si>
    <t>AREA ECOLOGICA LANDSIDE via Cariola</t>
  </si>
  <si>
    <t>AREA ECOLOGICA LANDSIDE P 3</t>
  </si>
  <si>
    <t>49,50,51</t>
  </si>
  <si>
    <t>43,44,46 (P3, disabili,NCC,enti stato,bus extraurbani</t>
  </si>
  <si>
    <t>PCV</t>
  </si>
  <si>
    <t>PIAZZALE LANDSIDE CARGO VILLAGE</t>
  </si>
  <si>
    <t>1,2,3,7,8,10,11,17,18,</t>
  </si>
  <si>
    <t>Locali uso Ministero Sanità PIF
nel Magazzino di Temporanea custodia</t>
  </si>
  <si>
    <t>Planimetria 0.2 LUCA</t>
  </si>
  <si>
    <t>MMD</t>
  </si>
  <si>
    <t>MMN</t>
  </si>
  <si>
    <t>MAGAZZINI MERCI DOGANALE
E CELLE FRIGO</t>
  </si>
  <si>
    <t>MAGAZZINI MERCI NAZIONALE
E CELLE FRIGO</t>
  </si>
  <si>
    <r>
      <t xml:space="preserve">UFFICI DIREZIONE  SAT
Amb CRI - BUSINESS CENTER, Cappella
</t>
    </r>
    <r>
      <rPr>
        <b/>
        <sz val="8"/>
        <rFont val="Times New Roman"/>
        <family val="0"/>
      </rPr>
      <t xml:space="preserve"> (1  v/ gg)</t>
    </r>
    <r>
      <rPr>
        <sz val="8"/>
        <rFont val="Times New Roman"/>
        <family val="0"/>
      </rPr>
      <t xml:space="preserve">  </t>
    </r>
  </si>
  <si>
    <t>PARCHEGGIO RENT A CAR aree comuni</t>
  </si>
  <si>
    <t>Planimetria 0.2 e 0.5</t>
  </si>
  <si>
    <t>47,48,52,70</t>
  </si>
  <si>
    <t>LPIF</t>
  </si>
  <si>
    <t>PARCHEGGIO  RENT A CAR</t>
  </si>
  <si>
    <t xml:space="preserve">1,3,4,52,53,67,69,106,107,108,108a,108b,110,110a,b,c,d, </t>
  </si>
  <si>
    <t>AELC</t>
  </si>
  <si>
    <t>P rentAC</t>
  </si>
  <si>
    <t>45a</t>
  </si>
  <si>
    <t xml:space="preserve">Planimetria 0.2     </t>
  </si>
  <si>
    <t>50a</t>
  </si>
  <si>
    <t>perimetrale: 65</t>
  </si>
  <si>
    <t xml:space="preserve">Planimetria 0.2    </t>
  </si>
  <si>
    <t>VIABILITA' STRADE E MARCIAPIEDI</t>
  </si>
  <si>
    <t>81 zona celeste</t>
  </si>
  <si>
    <t>Tetti giardini pensili   aree di copertura</t>
  </si>
  <si>
    <t>17,94,129 incluso 2 wc uomo e42 wc donna del blocco 
extrashengen (79 e 81)Aer P Terra 1.2</t>
  </si>
  <si>
    <t>Arrivi 5,8,21b,51,Partenze 61,79,81  escluso 2 wc uomo e 4wc donna nel blocco79 e 81  per un totale di mq 8,04 ad uso del personale turnista considerati in ST , Hall 130,132</t>
  </si>
  <si>
    <t xml:space="preserve">17, 31    esclso 1 wc uomo e un wc donna per un totale di mq 5,60 ad uso del personale turnista considerato in ST </t>
  </si>
  <si>
    <t>4,26 incluso 1 wc uomo e 1 wc donna da 31 per un totale di 
mq 5,6</t>
  </si>
  <si>
    <t xml:space="preserve">1,2,4,6,7,8,11                                        </t>
  </si>
  <si>
    <t xml:space="preserve">Cargo village P Secondo16.3 </t>
  </si>
  <si>
    <t xml:space="preserve">5 ,9    </t>
  </si>
  <si>
    <t>Cargo village P Secondo16.3</t>
  </si>
  <si>
    <t>Aer P Primo 1.3 relax</t>
  </si>
  <si>
    <t>Magazzini 5.1</t>
  </si>
  <si>
    <t xml:space="preserve">1,5,6,7                                                </t>
  </si>
  <si>
    <t xml:space="preserve">TERMINAL RENT A CAR </t>
  </si>
  <si>
    <t xml:space="preserve">20,21,22,23    </t>
  </si>
  <si>
    <t xml:space="preserve">13,14,15             </t>
  </si>
  <si>
    <t>12,17,18,19,20,</t>
  </si>
  <si>
    <t>OFFICINA MECCANICA</t>
  </si>
  <si>
    <t>14,15,16</t>
  </si>
  <si>
    <t>7 wc locale deicing</t>
  </si>
  <si>
    <t>CARGO CENTER</t>
  </si>
  <si>
    <t>AELP3</t>
  </si>
  <si>
    <r>
      <t xml:space="preserve">1,6 </t>
    </r>
    <r>
      <rPr>
        <sz val="8"/>
        <rFont val="Times New Roman"/>
        <family val="1"/>
      </rPr>
      <t>(locali deicing e magazzini)</t>
    </r>
  </si>
  <si>
    <r>
      <t xml:space="preserve">UFFICI  Staff  SAT 
UFFICI PERSONALE NON TURNISTA SAT, ENTI DI STATO,
incluso SCALE landside airside FAB A
UFFICIO INFORMAZIONI
CASSA PARCHEGGIO, locali deicing
</t>
    </r>
    <r>
      <rPr>
        <b/>
        <sz val="8"/>
        <rFont val="Times New Roman"/>
        <family val="0"/>
      </rPr>
      <t xml:space="preserve">(2 v/sett </t>
    </r>
    <r>
      <rPr>
        <sz val="8"/>
        <rFont val="Times New Roman"/>
        <family val="0"/>
      </rPr>
      <t>)</t>
    </r>
  </si>
  <si>
    <t>cassa park</t>
  </si>
  <si>
    <t>2,56,57,58,59,60,61,102,103,104,105</t>
  </si>
  <si>
    <t xml:space="preserve">Aer P Terra 1.2     </t>
  </si>
  <si>
    <t xml:space="preserve">Fab A P Terra 12.2  </t>
  </si>
  <si>
    <t>1,2,3,4,5,6,7,8,9,10,11,12,13,14,15,16,20,21,22,23,24,25,26,27,28,
29,30,32,33,36,38,38a,47,50,51,53,57,58,58a,59,59a,b,60,60a,61,62,66,67,68,69,69a,70,70a,72,80,81,82,83,84,85,86,87,88,89,89a,90,91,92,93,93a,94,94a, 95</t>
  </si>
  <si>
    <t>riempire la colonna H (€/mq/anno) e le caselle D 84 e D85 (tariffe orarie unitarie)</t>
  </si>
  <si>
    <t>61incluso aiuole fronte aerostazione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</si>
</sst>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0.000"/>
  </numFmts>
  <fonts count="17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8"/>
      <name val="Verdana"/>
      <family val="0"/>
    </font>
    <font>
      <b/>
      <sz val="8"/>
      <name val="Verdana"/>
      <family val="2"/>
    </font>
    <font>
      <b/>
      <sz val="10"/>
      <color indexed="10"/>
      <name val="Times New Roman"/>
      <family val="0"/>
    </font>
    <font>
      <sz val="8"/>
      <color indexed="10"/>
      <name val="Times New Roman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Verdana"/>
      <family val="0"/>
    </font>
    <font>
      <sz val="10"/>
      <color indexed="10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1" fillId="7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3" fillId="0" borderId="0" xfId="0" applyFont="1" applyAlignment="1">
      <alignment horizontal="justify"/>
    </xf>
    <xf numFmtId="0" fontId="1" fillId="0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4" fontId="1" fillId="6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4" fontId="1" fillId="8" borderId="1" xfId="0" applyNumberFormat="1" applyFont="1" applyFill="1" applyBorder="1" applyAlignment="1">
      <alignment horizontal="right" vertical="center"/>
    </xf>
    <xf numFmtId="3" fontId="5" fillId="8" borderId="0" xfId="0" applyNumberFormat="1" applyFont="1" applyFill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 quotePrefix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right" vertical="center"/>
    </xf>
    <xf numFmtId="0" fontId="5" fillId="9" borderId="2" xfId="0" applyFont="1" applyFill="1" applyBorder="1" applyAlignment="1">
      <alignment vertical="center"/>
    </xf>
    <xf numFmtId="4" fontId="1" fillId="9" borderId="2" xfId="0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left" vertical="center"/>
    </xf>
    <xf numFmtId="4" fontId="1" fillId="9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" fontId="1" fillId="4" borderId="7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4" fontId="1" fillId="8" borderId="3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4" fontId="2" fillId="10" borderId="7" xfId="0" applyNumberFormat="1" applyFont="1" applyFill="1" applyBorder="1" applyAlignment="1" applyProtection="1">
      <alignment horizontal="center" vertical="center"/>
      <protection locked="0"/>
    </xf>
    <xf numFmtId="4" fontId="2" fillId="10" borderId="3" xfId="0" applyNumberFormat="1" applyFont="1" applyFill="1" applyBorder="1" applyAlignment="1" applyProtection="1">
      <alignment horizontal="center" vertical="center"/>
      <protection locked="0"/>
    </xf>
    <xf numFmtId="2" fontId="1" fillId="10" borderId="1" xfId="0" applyNumberFormat="1" applyFont="1" applyFill="1" applyBorder="1" applyAlignment="1" applyProtection="1">
      <alignment horizontal="center" vertical="center"/>
      <protection locked="0"/>
    </xf>
    <xf numFmtId="4" fontId="1" fillId="8" borderId="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 applyProtection="1">
      <alignment horizontal="center"/>
      <protection locked="0"/>
    </xf>
    <xf numFmtId="0" fontId="2" fillId="10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" fontId="1" fillId="7" borderId="7" xfId="0" applyNumberFormat="1" applyFont="1" applyFill="1" applyBorder="1" applyAlignment="1">
      <alignment horizontal="right" vertical="center"/>
    </xf>
    <xf numFmtId="4" fontId="1" fillId="7" borderId="3" xfId="0" applyNumberFormat="1" applyFont="1" applyFill="1" applyBorder="1" applyAlignment="1">
      <alignment horizontal="right" vertical="center"/>
    </xf>
    <xf numFmtId="4" fontId="1" fillId="7" borderId="2" xfId="0" applyNumberFormat="1" applyFont="1" applyFill="1" applyBorder="1" applyAlignment="1">
      <alignment horizontal="right" vertical="center"/>
    </xf>
    <xf numFmtId="4" fontId="2" fillId="10" borderId="7" xfId="0" applyNumberFormat="1" applyFont="1" applyFill="1" applyBorder="1" applyAlignment="1" applyProtection="1">
      <alignment horizontal="center" vertical="center"/>
      <protection locked="0"/>
    </xf>
    <xf numFmtId="4" fontId="2" fillId="10" borderId="3" xfId="0" applyNumberFormat="1" applyFont="1" applyFill="1" applyBorder="1" applyAlignment="1" applyProtection="1">
      <alignment horizontal="center" vertical="center"/>
      <protection locked="0"/>
    </xf>
    <xf numFmtId="4" fontId="2" fillId="1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1" fillId="6" borderId="7" xfId="0" applyNumberFormat="1" applyFont="1" applyFill="1" applyBorder="1" applyAlignment="1">
      <alignment horizontal="right" vertical="center"/>
    </xf>
    <xf numFmtId="4" fontId="1" fillId="6" borderId="3" xfId="0" applyNumberFormat="1" applyFont="1" applyFill="1" applyBorder="1" applyAlignment="1">
      <alignment horizontal="right" vertical="center"/>
    </xf>
    <xf numFmtId="4" fontId="1" fillId="6" borderId="2" xfId="0" applyNumberFormat="1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1" fillId="5" borderId="7" xfId="0" applyNumberFormat="1" applyFont="1" applyFill="1" applyBorder="1" applyAlignment="1">
      <alignment horizontal="right" vertical="center"/>
    </xf>
    <xf numFmtId="4" fontId="1" fillId="5" borderId="3" xfId="0" applyNumberFormat="1" applyFont="1" applyFill="1" applyBorder="1" applyAlignment="1">
      <alignment horizontal="right" vertical="center"/>
    </xf>
    <xf numFmtId="4" fontId="1" fillId="5" borderId="2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9" borderId="7" xfId="0" applyNumberFormat="1" applyFont="1" applyFill="1" applyBorder="1" applyAlignment="1">
      <alignment horizontal="right" vertical="center"/>
    </xf>
    <xf numFmtId="4" fontId="1" fillId="9" borderId="3" xfId="0" applyNumberFormat="1" applyFont="1" applyFill="1" applyBorder="1" applyAlignment="1">
      <alignment horizontal="right" vertical="center"/>
    </xf>
    <xf numFmtId="4" fontId="1" fillId="9" borderId="2" xfId="0" applyNumberFormat="1" applyFont="1" applyFill="1" applyBorder="1" applyAlignment="1">
      <alignment horizontal="right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D72">
      <selection activeCell="L78" sqref="L78"/>
    </sheetView>
  </sheetViews>
  <sheetFormatPr defaultColWidth="9.140625" defaultRowHeight="12.75"/>
  <cols>
    <col min="2" max="2" width="24.28125" style="0" customWidth="1"/>
    <col min="3" max="3" width="28.28125" style="0" customWidth="1"/>
    <col min="4" max="4" width="47.7109375" style="0" customWidth="1"/>
    <col min="5" max="5" width="13.140625" style="0" customWidth="1"/>
    <col min="6" max="6" width="2.57421875" style="0" customWidth="1"/>
    <col min="7" max="7" width="14.57421875" style="0" customWidth="1"/>
    <col min="8" max="8" width="9.421875" style="0" customWidth="1"/>
    <col min="9" max="9" width="15.00390625" style="0" customWidth="1"/>
    <col min="10" max="10" width="18.00390625" style="116" customWidth="1"/>
  </cols>
  <sheetData>
    <row r="1" spans="1:9" ht="15.75">
      <c r="A1" s="1"/>
      <c r="B1" s="2"/>
      <c r="C1" s="3"/>
      <c r="D1" s="1" t="s">
        <v>0</v>
      </c>
      <c r="E1" s="3"/>
      <c r="F1" s="3"/>
      <c r="G1" s="4"/>
      <c r="H1" s="5"/>
      <c r="I1" s="6"/>
    </row>
    <row r="2" spans="1:9" ht="25.5">
      <c r="A2" s="7"/>
      <c r="B2" s="8" t="s">
        <v>1</v>
      </c>
      <c r="C2" s="8" t="s">
        <v>2</v>
      </c>
      <c r="D2" s="8" t="s">
        <v>3</v>
      </c>
      <c r="E2" s="8" t="s">
        <v>4</v>
      </c>
      <c r="F2" s="3"/>
      <c r="G2" s="9" t="s">
        <v>5</v>
      </c>
      <c r="H2" s="10" t="s">
        <v>6</v>
      </c>
      <c r="I2" s="11" t="s">
        <v>7</v>
      </c>
    </row>
    <row r="3" spans="1:9" ht="24.75" customHeight="1">
      <c r="A3" s="140" t="s">
        <v>8</v>
      </c>
      <c r="B3" s="143" t="s">
        <v>9</v>
      </c>
      <c r="C3" s="12" t="s">
        <v>10</v>
      </c>
      <c r="D3" s="65" t="s">
        <v>112</v>
      </c>
      <c r="E3" s="32">
        <v>7214.7</v>
      </c>
      <c r="F3" s="3"/>
      <c r="G3" s="146">
        <f>E3+E4+E5</f>
        <v>10104.93</v>
      </c>
      <c r="H3" s="164"/>
      <c r="I3" s="139">
        <f>G3*H3</f>
        <v>0</v>
      </c>
    </row>
    <row r="4" spans="1:9" ht="12.75">
      <c r="A4" s="141"/>
      <c r="B4" s="144"/>
      <c r="C4" s="12" t="s">
        <v>11</v>
      </c>
      <c r="D4" s="66" t="s">
        <v>147</v>
      </c>
      <c r="E4" s="32">
        <v>2077.73</v>
      </c>
      <c r="F4" s="3"/>
      <c r="G4" s="147"/>
      <c r="H4" s="164"/>
      <c r="I4" s="139"/>
    </row>
    <row r="5" spans="1:9" ht="12.75">
      <c r="A5" s="142"/>
      <c r="B5" s="145"/>
      <c r="C5" s="12" t="s">
        <v>12</v>
      </c>
      <c r="D5" s="67" t="s">
        <v>113</v>
      </c>
      <c r="E5" s="32">
        <v>812.5</v>
      </c>
      <c r="F5" s="3"/>
      <c r="G5" s="148"/>
      <c r="H5" s="164"/>
      <c r="I5" s="139"/>
    </row>
    <row r="6" spans="1:9" ht="22.5">
      <c r="A6" s="102" t="s">
        <v>13</v>
      </c>
      <c r="B6" s="14" t="s">
        <v>14</v>
      </c>
      <c r="C6" s="12" t="s">
        <v>59</v>
      </c>
      <c r="D6" s="15" t="s">
        <v>186</v>
      </c>
      <c r="E6" s="85">
        <v>4066</v>
      </c>
      <c r="F6" s="17"/>
      <c r="G6" s="18">
        <f>E6</f>
        <v>4066</v>
      </c>
      <c r="H6" s="124"/>
      <c r="I6" s="16">
        <f>G6*H6</f>
        <v>0</v>
      </c>
    </row>
    <row r="7" spans="1:9" ht="22.5">
      <c r="A7" s="102" t="s">
        <v>16</v>
      </c>
      <c r="B7" s="14" t="s">
        <v>17</v>
      </c>
      <c r="C7" s="12" t="s">
        <v>151</v>
      </c>
      <c r="D7" s="15">
        <v>79</v>
      </c>
      <c r="E7" s="85">
        <v>3650</v>
      </c>
      <c r="F7" s="17"/>
      <c r="G7" s="18">
        <f>E7</f>
        <v>3650</v>
      </c>
      <c r="H7" s="124"/>
      <c r="I7" s="16">
        <f>G7*H7</f>
        <v>0</v>
      </c>
    </row>
    <row r="8" spans="1:9" ht="12.75">
      <c r="A8" s="135" t="s">
        <v>18</v>
      </c>
      <c r="B8" s="152" t="s">
        <v>19</v>
      </c>
      <c r="C8" s="12" t="s">
        <v>10</v>
      </c>
      <c r="D8" s="68" t="s">
        <v>114</v>
      </c>
      <c r="E8" s="21">
        <v>529.4</v>
      </c>
      <c r="F8" s="3"/>
      <c r="G8" s="155">
        <f>E8+E9+E10+E11</f>
        <v>1131.22</v>
      </c>
      <c r="H8" s="149"/>
      <c r="I8" s="136">
        <f>G8*H8</f>
        <v>0</v>
      </c>
    </row>
    <row r="9" spans="1:9" ht="12.75">
      <c r="A9" s="135"/>
      <c r="B9" s="153"/>
      <c r="C9" s="12" t="s">
        <v>12</v>
      </c>
      <c r="D9" s="69" t="s">
        <v>116</v>
      </c>
      <c r="E9" s="21">
        <v>385.2</v>
      </c>
      <c r="F9" s="3"/>
      <c r="G9" s="156"/>
      <c r="H9" s="150"/>
      <c r="I9" s="137"/>
    </row>
    <row r="10" spans="1:9" ht="12.75">
      <c r="A10" s="135"/>
      <c r="B10" s="153"/>
      <c r="C10" s="12" t="s">
        <v>20</v>
      </c>
      <c r="D10" s="68" t="s">
        <v>115</v>
      </c>
      <c r="E10" s="21">
        <v>42.45</v>
      </c>
      <c r="F10" s="17"/>
      <c r="G10" s="156"/>
      <c r="H10" s="150"/>
      <c r="I10" s="137"/>
    </row>
    <row r="11" spans="1:9" ht="12.75">
      <c r="A11" s="135"/>
      <c r="B11" s="154"/>
      <c r="C11" s="19" t="s">
        <v>21</v>
      </c>
      <c r="D11" s="68" t="s">
        <v>172</v>
      </c>
      <c r="E11" s="21">
        <v>174.17</v>
      </c>
      <c r="F11" s="3"/>
      <c r="G11" s="157"/>
      <c r="H11" s="151"/>
      <c r="I11" s="138"/>
    </row>
    <row r="12" spans="1:9" ht="12.75">
      <c r="A12" s="101" t="s">
        <v>22</v>
      </c>
      <c r="B12" s="20" t="s">
        <v>23</v>
      </c>
      <c r="C12" s="12" t="s">
        <v>24</v>
      </c>
      <c r="D12" s="69">
        <v>90</v>
      </c>
      <c r="E12" s="21">
        <v>1865</v>
      </c>
      <c r="F12" s="3"/>
      <c r="G12" s="21">
        <f>E12</f>
        <v>1865</v>
      </c>
      <c r="H12" s="124"/>
      <c r="I12" s="13">
        <f>G12*H12</f>
        <v>0</v>
      </c>
    </row>
    <row r="13" spans="1:9" ht="23.25" customHeight="1">
      <c r="A13" s="158" t="s">
        <v>25</v>
      </c>
      <c r="B13" s="152" t="s">
        <v>141</v>
      </c>
      <c r="C13" s="12" t="s">
        <v>10</v>
      </c>
      <c r="D13" s="70" t="s">
        <v>99</v>
      </c>
      <c r="E13" s="71">
        <v>50.3</v>
      </c>
      <c r="F13" s="3"/>
      <c r="G13" s="128">
        <f>E13+E14+E15</f>
        <v>486.2</v>
      </c>
      <c r="H13" s="164"/>
      <c r="I13" s="139">
        <f>G13*H13</f>
        <v>0</v>
      </c>
    </row>
    <row r="14" spans="1:9" ht="23.25" customHeight="1">
      <c r="A14" s="159"/>
      <c r="B14" s="153"/>
      <c r="C14" s="12" t="s">
        <v>11</v>
      </c>
      <c r="D14" s="72" t="s">
        <v>26</v>
      </c>
      <c r="E14" s="71">
        <v>149.31</v>
      </c>
      <c r="F14" s="17"/>
      <c r="G14" s="128"/>
      <c r="H14" s="164"/>
      <c r="I14" s="139"/>
    </row>
    <row r="15" spans="1:9" ht="23.25" customHeight="1">
      <c r="A15" s="159"/>
      <c r="B15" s="153"/>
      <c r="C15" s="12" t="s">
        <v>20</v>
      </c>
      <c r="D15" s="73" t="s">
        <v>100</v>
      </c>
      <c r="E15" s="71">
        <v>286.59</v>
      </c>
      <c r="F15" s="17"/>
      <c r="G15" s="128"/>
      <c r="H15" s="164"/>
      <c r="I15" s="139"/>
    </row>
    <row r="16" spans="1:9" ht="16.5" customHeight="1">
      <c r="A16" s="160"/>
      <c r="B16" s="104" t="s">
        <v>173</v>
      </c>
      <c r="C16" s="19" t="s">
        <v>21</v>
      </c>
      <c r="D16" s="73">
        <v>21</v>
      </c>
      <c r="E16" s="71">
        <v>255.39</v>
      </c>
      <c r="F16" s="17"/>
      <c r="G16" s="100">
        <f>E16</f>
        <v>255.39</v>
      </c>
      <c r="H16" s="126"/>
      <c r="I16" s="99">
        <f>G16*H16</f>
        <v>0</v>
      </c>
    </row>
    <row r="17" spans="1:10" ht="12.75" customHeight="1">
      <c r="A17" s="161" t="s">
        <v>27</v>
      </c>
      <c r="B17" s="129" t="s">
        <v>179</v>
      </c>
      <c r="C17" s="12" t="s">
        <v>10</v>
      </c>
      <c r="D17" s="74" t="s">
        <v>101</v>
      </c>
      <c r="E17" s="75">
        <v>447.74</v>
      </c>
      <c r="F17" s="17"/>
      <c r="G17" s="132">
        <f>SUM(E17:E30)</f>
        <v>5943.33</v>
      </c>
      <c r="H17" s="149"/>
      <c r="I17" s="136">
        <f>G17*H17</f>
        <v>0</v>
      </c>
      <c r="J17" s="117"/>
    </row>
    <row r="18" spans="1:11" ht="31.5">
      <c r="A18" s="162"/>
      <c r="B18" s="130"/>
      <c r="C18" s="12" t="s">
        <v>11</v>
      </c>
      <c r="D18" s="74" t="s">
        <v>102</v>
      </c>
      <c r="E18" s="76">
        <v>772.68</v>
      </c>
      <c r="F18" s="3"/>
      <c r="G18" s="132"/>
      <c r="H18" s="150"/>
      <c r="I18" s="137"/>
      <c r="J18" s="117"/>
      <c r="K18" s="120"/>
    </row>
    <row r="19" spans="1:10" ht="52.5">
      <c r="A19" s="162"/>
      <c r="B19" s="130"/>
      <c r="C19" s="12" t="s">
        <v>20</v>
      </c>
      <c r="D19" s="74" t="s">
        <v>184</v>
      </c>
      <c r="E19" s="76">
        <v>1435.69</v>
      </c>
      <c r="F19" s="3"/>
      <c r="G19" s="132"/>
      <c r="H19" s="150"/>
      <c r="I19" s="137"/>
      <c r="J19" s="117"/>
    </row>
    <row r="20" spans="1:10" ht="12.75">
      <c r="A20" s="162"/>
      <c r="B20" s="130"/>
      <c r="C20" s="12" t="s">
        <v>109</v>
      </c>
      <c r="D20" s="77" t="s">
        <v>134</v>
      </c>
      <c r="E20" s="76">
        <v>127.9</v>
      </c>
      <c r="F20" s="3"/>
      <c r="G20" s="132"/>
      <c r="H20" s="150"/>
      <c r="I20" s="137"/>
      <c r="J20" s="117"/>
    </row>
    <row r="21" spans="1:10" ht="12.75">
      <c r="A21" s="162"/>
      <c r="B21" s="130"/>
      <c r="C21" s="12" t="s">
        <v>110</v>
      </c>
      <c r="D21" s="77" t="s">
        <v>168</v>
      </c>
      <c r="E21" s="76">
        <v>91</v>
      </c>
      <c r="F21" s="3"/>
      <c r="G21" s="132"/>
      <c r="H21" s="150"/>
      <c r="I21" s="137"/>
      <c r="J21" s="117"/>
    </row>
    <row r="22" spans="1:10" ht="12.75">
      <c r="A22" s="162"/>
      <c r="B22" s="130"/>
      <c r="C22" s="12" t="s">
        <v>163</v>
      </c>
      <c r="D22" s="77" t="s">
        <v>162</v>
      </c>
      <c r="E22" s="76">
        <v>449.3</v>
      </c>
      <c r="F22" s="3"/>
      <c r="G22" s="132"/>
      <c r="H22" s="150"/>
      <c r="I22" s="137"/>
      <c r="J22" s="117"/>
    </row>
    <row r="23" spans="1:10" ht="12.75">
      <c r="A23" s="162"/>
      <c r="B23" s="130"/>
      <c r="C23" s="12" t="s">
        <v>111</v>
      </c>
      <c r="D23" s="78">
        <v>1.3</v>
      </c>
      <c r="E23" s="76">
        <v>37.2</v>
      </c>
      <c r="F23" s="3"/>
      <c r="G23" s="132"/>
      <c r="H23" s="150"/>
      <c r="I23" s="137"/>
      <c r="J23" s="117"/>
    </row>
    <row r="24" spans="1:10" ht="12.75">
      <c r="A24" s="162"/>
      <c r="B24" s="130"/>
      <c r="C24" s="19" t="s">
        <v>29</v>
      </c>
      <c r="D24" s="77" t="s">
        <v>103</v>
      </c>
      <c r="E24" s="76">
        <v>120.79</v>
      </c>
      <c r="F24" s="3"/>
      <c r="G24" s="132"/>
      <c r="H24" s="150"/>
      <c r="I24" s="137"/>
      <c r="J24" s="117"/>
    </row>
    <row r="25" spans="1:10" ht="12.75">
      <c r="A25" s="162"/>
      <c r="B25" s="130"/>
      <c r="C25" s="19" t="s">
        <v>30</v>
      </c>
      <c r="D25" s="77" t="s">
        <v>104</v>
      </c>
      <c r="E25" s="76">
        <v>138.75</v>
      </c>
      <c r="F25" s="3"/>
      <c r="G25" s="132"/>
      <c r="H25" s="150"/>
      <c r="I25" s="137"/>
      <c r="J25" s="117"/>
    </row>
    <row r="26" spans="1:10" ht="12.75">
      <c r="A26" s="162"/>
      <c r="B26" s="130"/>
      <c r="C26" s="12" t="s">
        <v>31</v>
      </c>
      <c r="D26" s="74" t="s">
        <v>105</v>
      </c>
      <c r="E26" s="76">
        <v>302.65</v>
      </c>
      <c r="F26" s="3"/>
      <c r="G26" s="132"/>
      <c r="H26" s="150"/>
      <c r="I26" s="137"/>
      <c r="J26" s="117"/>
    </row>
    <row r="27" spans="1:10" ht="12.75">
      <c r="A27" s="162"/>
      <c r="B27" s="130"/>
      <c r="C27" s="12" t="s">
        <v>32</v>
      </c>
      <c r="D27" s="74" t="s">
        <v>106</v>
      </c>
      <c r="E27" s="76">
        <v>271.64</v>
      </c>
      <c r="F27" s="3"/>
      <c r="G27" s="132"/>
      <c r="H27" s="150"/>
      <c r="I27" s="137"/>
      <c r="J27" s="117"/>
    </row>
    <row r="28" spans="1:10" ht="21">
      <c r="A28" s="162"/>
      <c r="B28" s="130"/>
      <c r="C28" s="12" t="s">
        <v>33</v>
      </c>
      <c r="D28" s="79" t="s">
        <v>107</v>
      </c>
      <c r="E28" s="76">
        <v>831.01</v>
      </c>
      <c r="F28" s="3"/>
      <c r="G28" s="132"/>
      <c r="H28" s="150"/>
      <c r="I28" s="137"/>
      <c r="J28" s="118"/>
    </row>
    <row r="29" spans="1:11" ht="21">
      <c r="A29" s="162"/>
      <c r="B29" s="130"/>
      <c r="C29" s="12" t="s">
        <v>34</v>
      </c>
      <c r="D29" s="79" t="s">
        <v>108</v>
      </c>
      <c r="E29" s="76">
        <v>902.98</v>
      </c>
      <c r="F29" s="3"/>
      <c r="G29" s="132"/>
      <c r="H29" s="150"/>
      <c r="I29" s="137"/>
      <c r="J29" s="118"/>
      <c r="K29" s="120"/>
    </row>
    <row r="30" spans="1:10" ht="12.75">
      <c r="A30" s="162"/>
      <c r="B30" s="130"/>
      <c r="C30" s="12" t="s">
        <v>151</v>
      </c>
      <c r="D30" s="95" t="s">
        <v>180</v>
      </c>
      <c r="E30" s="91">
        <v>14</v>
      </c>
      <c r="F30" s="3"/>
      <c r="G30" s="132"/>
      <c r="H30" s="151"/>
      <c r="I30" s="138"/>
      <c r="J30" s="118"/>
    </row>
    <row r="31" spans="1:10" ht="12.75">
      <c r="A31" s="163"/>
      <c r="B31" s="131"/>
      <c r="C31" s="94" t="s">
        <v>167</v>
      </c>
      <c r="D31" s="95" t="s">
        <v>178</v>
      </c>
      <c r="E31" s="91">
        <v>430</v>
      </c>
      <c r="F31" s="3"/>
      <c r="G31" s="22">
        <v>430</v>
      </c>
      <c r="H31" s="125"/>
      <c r="I31" s="103">
        <f>G31*H31</f>
        <v>0</v>
      </c>
      <c r="J31" s="118"/>
    </row>
    <row r="32" spans="1:10" ht="31.5">
      <c r="A32" s="172" t="s">
        <v>35</v>
      </c>
      <c r="B32" s="175" t="s">
        <v>36</v>
      </c>
      <c r="C32" s="12" t="s">
        <v>182</v>
      </c>
      <c r="D32" s="23" t="s">
        <v>159</v>
      </c>
      <c r="E32" s="80">
        <f>438.5-8.04</f>
        <v>430.46</v>
      </c>
      <c r="F32" s="3"/>
      <c r="G32" s="178">
        <f>E32+E33+E34</f>
        <v>631.3299999999999</v>
      </c>
      <c r="H32" s="149"/>
      <c r="I32" s="121">
        <f>G32*H32</f>
        <v>0</v>
      </c>
      <c r="J32" s="117"/>
    </row>
    <row r="33" spans="1:10" ht="12.75">
      <c r="A33" s="173"/>
      <c r="B33" s="176"/>
      <c r="C33" s="12" t="s">
        <v>11</v>
      </c>
      <c r="D33" s="24" t="s">
        <v>181</v>
      </c>
      <c r="E33" s="80">
        <v>119.47</v>
      </c>
      <c r="F33" s="3"/>
      <c r="G33" s="179"/>
      <c r="H33" s="150"/>
      <c r="I33" s="122"/>
      <c r="J33" s="117"/>
    </row>
    <row r="34" spans="1:10" ht="21">
      <c r="A34" s="174"/>
      <c r="B34" s="177"/>
      <c r="C34" s="12" t="s">
        <v>183</v>
      </c>
      <c r="D34" s="24" t="s">
        <v>160</v>
      </c>
      <c r="E34" s="80">
        <f>87-5.6</f>
        <v>81.4</v>
      </c>
      <c r="F34" s="3"/>
      <c r="G34" s="180"/>
      <c r="H34" s="151"/>
      <c r="I34" s="123"/>
      <c r="J34" s="118"/>
    </row>
    <row r="35" spans="1:10" ht="21">
      <c r="A35" s="165" t="s">
        <v>37</v>
      </c>
      <c r="B35" s="167" t="s">
        <v>38</v>
      </c>
      <c r="C35" s="25" t="s">
        <v>39</v>
      </c>
      <c r="D35" s="92" t="s">
        <v>158</v>
      </c>
      <c r="E35" s="60">
        <f>13.8+8.04</f>
        <v>21.84</v>
      </c>
      <c r="F35" s="3"/>
      <c r="G35" s="169">
        <f>SUM(E35:E39)</f>
        <v>304.18</v>
      </c>
      <c r="H35" s="164"/>
      <c r="I35" s="139">
        <f>G35*H35</f>
        <v>0</v>
      </c>
      <c r="J35" s="118"/>
    </row>
    <row r="36" spans="1:10" ht="12.75">
      <c r="A36" s="166"/>
      <c r="B36" s="168"/>
      <c r="C36" s="25" t="s">
        <v>20</v>
      </c>
      <c r="D36" s="26" t="s">
        <v>40</v>
      </c>
      <c r="E36" s="60">
        <v>21.67</v>
      </c>
      <c r="F36" s="3"/>
      <c r="G36" s="170"/>
      <c r="H36" s="164"/>
      <c r="I36" s="139"/>
      <c r="J36" s="118"/>
    </row>
    <row r="37" spans="1:10" ht="12.75">
      <c r="A37" s="166"/>
      <c r="B37" s="168"/>
      <c r="C37" s="27" t="s">
        <v>41</v>
      </c>
      <c r="D37" s="59" t="s">
        <v>174</v>
      </c>
      <c r="E37" s="60">
        <v>32.16</v>
      </c>
      <c r="F37" s="3"/>
      <c r="G37" s="170"/>
      <c r="H37" s="164"/>
      <c r="I37" s="139"/>
      <c r="J37" s="118"/>
    </row>
    <row r="38" spans="1:10" ht="21">
      <c r="A38" s="166"/>
      <c r="B38" s="168"/>
      <c r="C38" s="25" t="s">
        <v>12</v>
      </c>
      <c r="D38" s="93" t="s">
        <v>161</v>
      </c>
      <c r="E38" s="60">
        <f>74.5+5.6</f>
        <v>80.1</v>
      </c>
      <c r="F38" s="3"/>
      <c r="G38" s="170"/>
      <c r="H38" s="164"/>
      <c r="I38" s="139"/>
      <c r="J38" s="118"/>
    </row>
    <row r="39" spans="1:10" ht="12.75">
      <c r="A39" s="166"/>
      <c r="B39" s="168"/>
      <c r="C39" s="25" t="s">
        <v>42</v>
      </c>
      <c r="D39" s="26" t="s">
        <v>121</v>
      </c>
      <c r="E39" s="60">
        <f>142.61+5.8</f>
        <v>148.41000000000003</v>
      </c>
      <c r="F39" s="3"/>
      <c r="G39" s="171"/>
      <c r="H39" s="164"/>
      <c r="I39" s="139"/>
      <c r="J39" s="118"/>
    </row>
    <row r="40" spans="1:10" ht="12.75">
      <c r="A40" s="201" t="s">
        <v>43</v>
      </c>
      <c r="B40" s="175" t="s">
        <v>44</v>
      </c>
      <c r="C40" s="25" t="s">
        <v>45</v>
      </c>
      <c r="D40" s="59">
        <v>56</v>
      </c>
      <c r="E40" s="60">
        <v>10.95</v>
      </c>
      <c r="F40" s="3"/>
      <c r="G40" s="169">
        <f>SUM(E40:E44)</f>
        <v>449.44</v>
      </c>
      <c r="H40" s="164"/>
      <c r="I40" s="139">
        <f>G40*H40</f>
        <v>0</v>
      </c>
      <c r="J40" s="118"/>
    </row>
    <row r="41" spans="1:10" ht="12.75">
      <c r="A41" s="202"/>
      <c r="B41" s="176"/>
      <c r="C41" s="25" t="s">
        <v>166</v>
      </c>
      <c r="D41" s="59">
        <v>128</v>
      </c>
      <c r="E41" s="60">
        <v>14.6</v>
      </c>
      <c r="F41" s="3"/>
      <c r="G41" s="170"/>
      <c r="H41" s="164"/>
      <c r="I41" s="139"/>
      <c r="J41" s="118"/>
    </row>
    <row r="42" spans="1:10" ht="12.75">
      <c r="A42" s="203"/>
      <c r="B42" s="205"/>
      <c r="C42" s="25" t="s">
        <v>46</v>
      </c>
      <c r="D42" s="26" t="s">
        <v>47</v>
      </c>
      <c r="E42" s="60">
        <v>347.13</v>
      </c>
      <c r="F42" s="3"/>
      <c r="G42" s="170"/>
      <c r="H42" s="164"/>
      <c r="I42" s="139"/>
      <c r="J42" s="118"/>
    </row>
    <row r="43" spans="1:10" ht="12.75">
      <c r="A43" s="203"/>
      <c r="B43" s="205"/>
      <c r="C43" s="12" t="s">
        <v>48</v>
      </c>
      <c r="D43" s="59">
        <v>11</v>
      </c>
      <c r="E43" s="60">
        <v>61.56</v>
      </c>
      <c r="F43" s="3"/>
      <c r="G43" s="170"/>
      <c r="H43" s="164"/>
      <c r="I43" s="139"/>
      <c r="J43" s="118"/>
    </row>
    <row r="44" spans="1:10" ht="12.75">
      <c r="A44" s="204"/>
      <c r="B44" s="206"/>
      <c r="C44" s="27" t="s">
        <v>49</v>
      </c>
      <c r="D44" s="59">
        <v>13</v>
      </c>
      <c r="E44" s="60">
        <v>15.2</v>
      </c>
      <c r="F44" s="3"/>
      <c r="G44" s="171"/>
      <c r="H44" s="164"/>
      <c r="I44" s="139"/>
      <c r="J44" s="118"/>
    </row>
    <row r="45" spans="1:10" ht="12.75" customHeight="1">
      <c r="A45" s="192" t="s">
        <v>50</v>
      </c>
      <c r="B45" s="195" t="s">
        <v>51</v>
      </c>
      <c r="C45" s="12" t="s">
        <v>10</v>
      </c>
      <c r="D45" s="81" t="s">
        <v>117</v>
      </c>
      <c r="E45" s="82">
        <v>32.65</v>
      </c>
      <c r="F45" s="3"/>
      <c r="G45" s="198">
        <f>SUM(E45:E56)</f>
        <v>432.57</v>
      </c>
      <c r="H45" s="149"/>
      <c r="I45" s="136">
        <f>G45*H45</f>
        <v>0</v>
      </c>
      <c r="J45" s="118"/>
    </row>
    <row r="46" spans="1:10" ht="12.75">
      <c r="A46" s="193"/>
      <c r="B46" s="196"/>
      <c r="C46" s="12" t="s">
        <v>11</v>
      </c>
      <c r="D46" s="83" t="s">
        <v>52</v>
      </c>
      <c r="E46" s="84">
        <v>46.8</v>
      </c>
      <c r="F46" s="3"/>
      <c r="G46" s="199"/>
      <c r="H46" s="150"/>
      <c r="I46" s="137"/>
      <c r="J46" s="118"/>
    </row>
    <row r="47" spans="1:10" ht="12.75">
      <c r="A47" s="193"/>
      <c r="B47" s="196"/>
      <c r="C47" s="12" t="s">
        <v>20</v>
      </c>
      <c r="D47" s="83" t="s">
        <v>118</v>
      </c>
      <c r="E47" s="84">
        <v>56.82</v>
      </c>
      <c r="F47" s="3"/>
      <c r="G47" s="199"/>
      <c r="H47" s="150"/>
      <c r="I47" s="137"/>
      <c r="J47" s="118"/>
    </row>
    <row r="48" spans="1:10" ht="12.75">
      <c r="A48" s="193"/>
      <c r="B48" s="196"/>
      <c r="C48" s="19" t="s">
        <v>30</v>
      </c>
      <c r="D48" s="83" t="s">
        <v>119</v>
      </c>
      <c r="E48" s="84">
        <v>11.18</v>
      </c>
      <c r="F48" s="3"/>
      <c r="G48" s="199"/>
      <c r="H48" s="150"/>
      <c r="I48" s="137"/>
      <c r="J48" s="118"/>
    </row>
    <row r="49" spans="1:10" ht="12.75">
      <c r="A49" s="193"/>
      <c r="B49" s="196"/>
      <c r="C49" s="12" t="s">
        <v>12</v>
      </c>
      <c r="D49" s="83">
        <v>8.14</v>
      </c>
      <c r="E49" s="84">
        <v>23.5</v>
      </c>
      <c r="F49" s="3"/>
      <c r="G49" s="199"/>
      <c r="H49" s="150"/>
      <c r="I49" s="137"/>
      <c r="J49" s="118"/>
    </row>
    <row r="50" spans="1:10" ht="12.75">
      <c r="A50" s="193"/>
      <c r="B50" s="196"/>
      <c r="C50" s="12" t="s">
        <v>33</v>
      </c>
      <c r="D50" s="83" t="s">
        <v>120</v>
      </c>
      <c r="E50" s="84">
        <v>93.91</v>
      </c>
      <c r="F50" s="3"/>
      <c r="G50" s="199"/>
      <c r="H50" s="150"/>
      <c r="I50" s="137"/>
      <c r="J50" s="118"/>
    </row>
    <row r="51" spans="1:10" ht="12.75">
      <c r="A51" s="193"/>
      <c r="B51" s="196"/>
      <c r="C51" s="12" t="s">
        <v>34</v>
      </c>
      <c r="D51" s="83" t="s">
        <v>53</v>
      </c>
      <c r="E51" s="84">
        <v>61.96</v>
      </c>
      <c r="F51" s="3"/>
      <c r="G51" s="199"/>
      <c r="H51" s="150"/>
      <c r="I51" s="137"/>
      <c r="J51" s="118"/>
    </row>
    <row r="52" spans="1:10" ht="12.75">
      <c r="A52" s="193"/>
      <c r="B52" s="196"/>
      <c r="C52" s="12" t="s">
        <v>109</v>
      </c>
      <c r="D52" s="83">
        <v>16</v>
      </c>
      <c r="E52" s="84">
        <v>10</v>
      </c>
      <c r="F52" s="3"/>
      <c r="G52" s="199"/>
      <c r="H52" s="150"/>
      <c r="I52" s="137"/>
      <c r="J52" s="118"/>
    </row>
    <row r="53" spans="1:10" ht="12.75">
      <c r="A53" s="193"/>
      <c r="B53" s="196"/>
      <c r="C53" s="12" t="s">
        <v>110</v>
      </c>
      <c r="D53" s="83">
        <v>11</v>
      </c>
      <c r="E53" s="84">
        <v>23</v>
      </c>
      <c r="F53" s="3"/>
      <c r="G53" s="199"/>
      <c r="H53" s="150"/>
      <c r="I53" s="137"/>
      <c r="J53" s="118"/>
    </row>
    <row r="54" spans="1:10" ht="12.75">
      <c r="A54" s="193"/>
      <c r="B54" s="196"/>
      <c r="C54" s="12" t="s">
        <v>165</v>
      </c>
      <c r="D54" s="83" t="s">
        <v>164</v>
      </c>
      <c r="E54" s="84">
        <v>61</v>
      </c>
      <c r="F54" s="3"/>
      <c r="G54" s="199"/>
      <c r="H54" s="150"/>
      <c r="I54" s="137"/>
      <c r="J54" s="118"/>
    </row>
    <row r="55" spans="1:10" ht="12.75">
      <c r="A55" s="193"/>
      <c r="B55" s="196"/>
      <c r="C55" s="12" t="s">
        <v>111</v>
      </c>
      <c r="D55" s="83">
        <v>2.4</v>
      </c>
      <c r="E55" s="84">
        <v>9.25</v>
      </c>
      <c r="F55" s="3"/>
      <c r="G55" s="199"/>
      <c r="H55" s="150"/>
      <c r="I55" s="137"/>
      <c r="J55" s="118"/>
    </row>
    <row r="56" spans="1:10" ht="12.75">
      <c r="A56" s="194"/>
      <c r="B56" s="197"/>
      <c r="C56" s="94" t="s">
        <v>167</v>
      </c>
      <c r="D56" s="83" t="s">
        <v>175</v>
      </c>
      <c r="E56" s="84">
        <v>2.5</v>
      </c>
      <c r="F56" s="3"/>
      <c r="G56" s="200"/>
      <c r="H56" s="151"/>
      <c r="I56" s="138"/>
      <c r="J56" s="118"/>
    </row>
    <row r="57" spans="1:10" ht="12.75">
      <c r="A57" s="183" t="s">
        <v>54</v>
      </c>
      <c r="B57" s="186" t="s">
        <v>55</v>
      </c>
      <c r="C57" s="58" t="s">
        <v>56</v>
      </c>
      <c r="D57" s="31" t="s">
        <v>57</v>
      </c>
      <c r="E57" s="85">
        <v>29750</v>
      </c>
      <c r="F57" s="3"/>
      <c r="G57" s="189">
        <f>E57+E58+E59</f>
        <v>33402.270000000004</v>
      </c>
      <c r="H57" s="164"/>
      <c r="I57" s="139">
        <f>G57*H57</f>
        <v>0</v>
      </c>
      <c r="J57" s="118"/>
    </row>
    <row r="58" spans="1:10" ht="12.75">
      <c r="A58" s="184"/>
      <c r="B58" s="187"/>
      <c r="C58" s="58" t="s">
        <v>58</v>
      </c>
      <c r="D58" s="31" t="s">
        <v>123</v>
      </c>
      <c r="E58" s="85">
        <v>52.27</v>
      </c>
      <c r="F58" s="3"/>
      <c r="G58" s="190"/>
      <c r="H58" s="164"/>
      <c r="I58" s="139"/>
      <c r="J58" s="118"/>
    </row>
    <row r="59" spans="1:10" ht="12.75">
      <c r="A59" s="185"/>
      <c r="B59" s="188"/>
      <c r="C59" s="12" t="s">
        <v>151</v>
      </c>
      <c r="D59" s="90" t="s">
        <v>153</v>
      </c>
      <c r="E59" s="85">
        <v>3600</v>
      </c>
      <c r="F59" s="3"/>
      <c r="G59" s="191"/>
      <c r="H59" s="164"/>
      <c r="I59" s="139"/>
      <c r="J59" s="118"/>
    </row>
    <row r="60" spans="1:10" ht="12.75">
      <c r="A60" s="105" t="s">
        <v>60</v>
      </c>
      <c r="B60" s="28" t="s">
        <v>61</v>
      </c>
      <c r="C60" s="12" t="s">
        <v>15</v>
      </c>
      <c r="D60" s="87" t="s">
        <v>131</v>
      </c>
      <c r="E60" s="18">
        <v>8922</v>
      </c>
      <c r="F60" s="3"/>
      <c r="G60" s="29">
        <f aca="true" t="shared" si="0" ref="G60:G80">E60</f>
        <v>8922</v>
      </c>
      <c r="H60" s="124"/>
      <c r="I60" s="13">
        <f>G60*H60</f>
        <v>0</v>
      </c>
      <c r="J60" s="118"/>
    </row>
    <row r="61" spans="1:10" ht="12.75">
      <c r="A61" s="105" t="s">
        <v>62</v>
      </c>
      <c r="B61" s="28" t="s">
        <v>63</v>
      </c>
      <c r="C61" s="12" t="s">
        <v>15</v>
      </c>
      <c r="D61" s="88">
        <v>40.41</v>
      </c>
      <c r="E61" s="18">
        <v>4575</v>
      </c>
      <c r="F61" s="3"/>
      <c r="G61" s="29">
        <f>E61</f>
        <v>4575</v>
      </c>
      <c r="H61" s="124"/>
      <c r="I61" s="13">
        <f>G61*H61</f>
        <v>0</v>
      </c>
      <c r="J61" s="118"/>
    </row>
    <row r="62" spans="1:10" ht="12.75">
      <c r="A62" s="106" t="s">
        <v>124</v>
      </c>
      <c r="B62" s="28" t="s">
        <v>126</v>
      </c>
      <c r="C62" s="12" t="s">
        <v>154</v>
      </c>
      <c r="D62" s="61">
        <v>42</v>
      </c>
      <c r="E62" s="112">
        <v>587</v>
      </c>
      <c r="F62" s="3"/>
      <c r="G62" s="29">
        <f t="shared" si="0"/>
        <v>587</v>
      </c>
      <c r="H62" s="124"/>
      <c r="I62" s="13">
        <f>G62*H62</f>
        <v>0</v>
      </c>
      <c r="J62" s="118"/>
    </row>
    <row r="63" spans="1:10" ht="12.75">
      <c r="A63" s="106" t="s">
        <v>125</v>
      </c>
      <c r="B63" s="28" t="s">
        <v>127</v>
      </c>
      <c r="C63" s="12" t="s">
        <v>143</v>
      </c>
      <c r="D63" s="62" t="s">
        <v>144</v>
      </c>
      <c r="E63" s="85">
        <v>8530</v>
      </c>
      <c r="F63" s="3"/>
      <c r="G63" s="29">
        <f>E63</f>
        <v>8530</v>
      </c>
      <c r="H63" s="124"/>
      <c r="I63" s="13">
        <f>G63*H63</f>
        <v>0</v>
      </c>
      <c r="J63" s="118"/>
    </row>
    <row r="64" spans="1:10" ht="12.75">
      <c r="A64" s="105" t="s">
        <v>64</v>
      </c>
      <c r="B64" s="28" t="s">
        <v>155</v>
      </c>
      <c r="C64" s="12" t="s">
        <v>59</v>
      </c>
      <c r="D64" s="15" t="s">
        <v>156</v>
      </c>
      <c r="E64" s="112">
        <v>14735</v>
      </c>
      <c r="F64" s="3"/>
      <c r="G64" s="29">
        <f t="shared" si="0"/>
        <v>14735</v>
      </c>
      <c r="H64" s="124"/>
      <c r="I64" s="13">
        <f aca="true" t="shared" si="1" ref="I64:I80">G64*H64</f>
        <v>0</v>
      </c>
      <c r="J64" s="118"/>
    </row>
    <row r="65" spans="1:10" ht="12.75">
      <c r="A65" s="105" t="s">
        <v>132</v>
      </c>
      <c r="B65" s="28" t="s">
        <v>133</v>
      </c>
      <c r="C65" s="58" t="s">
        <v>15</v>
      </c>
      <c r="D65" s="89">
        <v>57</v>
      </c>
      <c r="E65" s="85">
        <v>6070</v>
      </c>
      <c r="F65" s="3"/>
      <c r="G65" s="29">
        <f t="shared" si="0"/>
        <v>6070</v>
      </c>
      <c r="H65" s="124"/>
      <c r="I65" s="13">
        <f t="shared" si="1"/>
        <v>0</v>
      </c>
      <c r="J65" s="118"/>
    </row>
    <row r="66" spans="1:10" ht="12.75">
      <c r="A66" s="30" t="s">
        <v>65</v>
      </c>
      <c r="B66" s="28" t="s">
        <v>146</v>
      </c>
      <c r="C66" s="58" t="s">
        <v>59</v>
      </c>
      <c r="D66" s="62" t="s">
        <v>130</v>
      </c>
      <c r="E66" s="85">
        <v>27458</v>
      </c>
      <c r="F66" s="3"/>
      <c r="G66" s="29">
        <f t="shared" si="0"/>
        <v>27458</v>
      </c>
      <c r="H66" s="124"/>
      <c r="I66" s="13">
        <f t="shared" si="1"/>
        <v>0</v>
      </c>
      <c r="J66" s="118"/>
    </row>
    <row r="67" spans="1:10" ht="12.75">
      <c r="A67" s="30" t="s">
        <v>149</v>
      </c>
      <c r="B67" s="28" t="s">
        <v>142</v>
      </c>
      <c r="C67" s="12" t="s">
        <v>136</v>
      </c>
      <c r="D67" s="87" t="s">
        <v>152</v>
      </c>
      <c r="E67" s="18">
        <v>5690</v>
      </c>
      <c r="F67" s="3"/>
      <c r="G67" s="29">
        <f t="shared" si="0"/>
        <v>5690</v>
      </c>
      <c r="H67" s="124"/>
      <c r="I67" s="13">
        <f t="shared" si="1"/>
        <v>0</v>
      </c>
      <c r="J67" s="118"/>
    </row>
    <row r="68" spans="1:10" ht="12.75">
      <c r="A68" s="110" t="s">
        <v>66</v>
      </c>
      <c r="B68" s="62" t="s">
        <v>169</v>
      </c>
      <c r="C68" s="12" t="s">
        <v>67</v>
      </c>
      <c r="D68" s="87" t="s">
        <v>68</v>
      </c>
      <c r="E68" s="18">
        <v>684.9</v>
      </c>
      <c r="F68" s="17"/>
      <c r="G68" s="18">
        <f t="shared" si="0"/>
        <v>684.9</v>
      </c>
      <c r="H68" s="124"/>
      <c r="I68" s="13">
        <f t="shared" si="1"/>
        <v>0</v>
      </c>
      <c r="J68" s="118"/>
    </row>
    <row r="69" spans="1:10" ht="22.5">
      <c r="A69" s="111" t="s">
        <v>69</v>
      </c>
      <c r="B69" s="64" t="s">
        <v>70</v>
      </c>
      <c r="C69" s="12" t="s">
        <v>67</v>
      </c>
      <c r="D69" s="88">
        <v>6</v>
      </c>
      <c r="E69" s="18">
        <v>33</v>
      </c>
      <c r="F69" s="17"/>
      <c r="G69" s="18">
        <f t="shared" si="0"/>
        <v>33</v>
      </c>
      <c r="H69" s="124"/>
      <c r="I69" s="13">
        <f t="shared" si="1"/>
        <v>0</v>
      </c>
      <c r="J69" s="118"/>
    </row>
    <row r="70" spans="1:10" ht="22.5">
      <c r="A70" s="106" t="s">
        <v>71</v>
      </c>
      <c r="B70" s="64" t="s">
        <v>72</v>
      </c>
      <c r="C70" s="12" t="s">
        <v>67</v>
      </c>
      <c r="D70" s="86" t="s">
        <v>73</v>
      </c>
      <c r="E70" s="29">
        <v>53</v>
      </c>
      <c r="F70" s="3"/>
      <c r="G70" s="29">
        <f t="shared" si="0"/>
        <v>53</v>
      </c>
      <c r="H70" s="124"/>
      <c r="I70" s="13">
        <f t="shared" si="1"/>
        <v>0</v>
      </c>
      <c r="J70" s="118"/>
    </row>
    <row r="71" spans="1:10" ht="12.75">
      <c r="A71" s="102" t="s">
        <v>74</v>
      </c>
      <c r="B71" s="63" t="s">
        <v>75</v>
      </c>
      <c r="C71" s="12" t="s">
        <v>67</v>
      </c>
      <c r="D71" s="88">
        <v>11</v>
      </c>
      <c r="E71" s="29">
        <v>83</v>
      </c>
      <c r="F71" s="3"/>
      <c r="G71" s="29">
        <f t="shared" si="0"/>
        <v>83</v>
      </c>
      <c r="H71" s="124"/>
      <c r="I71" s="13">
        <f t="shared" si="1"/>
        <v>0</v>
      </c>
      <c r="J71" s="118"/>
    </row>
    <row r="72" spans="1:10" ht="20.25" customHeight="1">
      <c r="A72" s="109" t="s">
        <v>76</v>
      </c>
      <c r="B72" s="34" t="s">
        <v>77</v>
      </c>
      <c r="C72" s="12" t="s">
        <v>11</v>
      </c>
      <c r="D72" s="12" t="s">
        <v>157</v>
      </c>
      <c r="E72" s="85">
        <v>2765</v>
      </c>
      <c r="F72" s="3"/>
      <c r="G72" s="29">
        <f t="shared" si="0"/>
        <v>2765</v>
      </c>
      <c r="H72" s="124"/>
      <c r="I72" s="13">
        <f t="shared" si="1"/>
        <v>0</v>
      </c>
      <c r="J72" s="118"/>
    </row>
    <row r="73" spans="1:10" ht="27" customHeight="1">
      <c r="A73" s="105" t="s">
        <v>78</v>
      </c>
      <c r="B73" s="28" t="s">
        <v>79</v>
      </c>
      <c r="C73" s="12" t="s">
        <v>80</v>
      </c>
      <c r="D73" s="87" t="s">
        <v>81</v>
      </c>
      <c r="E73" s="29">
        <v>1288.12</v>
      </c>
      <c r="F73" s="3"/>
      <c r="G73" s="29">
        <f t="shared" si="0"/>
        <v>1288.12</v>
      </c>
      <c r="H73" s="124"/>
      <c r="I73" s="13">
        <f t="shared" si="1"/>
        <v>0</v>
      </c>
      <c r="J73" s="118"/>
    </row>
    <row r="74" spans="1:10" ht="33.75">
      <c r="A74" s="107" t="s">
        <v>137</v>
      </c>
      <c r="B74" s="64" t="s">
        <v>139</v>
      </c>
      <c r="C74" s="12" t="s">
        <v>122</v>
      </c>
      <c r="D74" s="88">
        <v>19.24</v>
      </c>
      <c r="E74" s="29">
        <v>476</v>
      </c>
      <c r="F74" s="3"/>
      <c r="G74" s="29">
        <f t="shared" si="0"/>
        <v>476</v>
      </c>
      <c r="H74" s="124"/>
      <c r="I74" s="13">
        <f t="shared" si="1"/>
        <v>0</v>
      </c>
      <c r="J74" s="118"/>
    </row>
    <row r="75" spans="1:10" ht="33.75">
      <c r="A75" s="107" t="s">
        <v>138</v>
      </c>
      <c r="B75" s="64" t="s">
        <v>140</v>
      </c>
      <c r="C75" s="12" t="s">
        <v>122</v>
      </c>
      <c r="D75" s="87" t="s">
        <v>171</v>
      </c>
      <c r="E75" s="29">
        <v>903.6</v>
      </c>
      <c r="F75" s="3"/>
      <c r="G75" s="29">
        <f t="shared" si="0"/>
        <v>903.6</v>
      </c>
      <c r="H75" s="124"/>
      <c r="I75" s="16">
        <f t="shared" si="1"/>
        <v>0</v>
      </c>
      <c r="J75" s="118"/>
    </row>
    <row r="76" spans="1:10" ht="51">
      <c r="A76" s="108" t="s">
        <v>145</v>
      </c>
      <c r="B76" s="96" t="s">
        <v>135</v>
      </c>
      <c r="C76" s="12" t="s">
        <v>109</v>
      </c>
      <c r="D76" s="87" t="s">
        <v>170</v>
      </c>
      <c r="E76" s="18">
        <v>66.5</v>
      </c>
      <c r="F76" s="17"/>
      <c r="G76" s="18">
        <v>66.5</v>
      </c>
      <c r="H76" s="125"/>
      <c r="I76" s="16">
        <f t="shared" si="1"/>
        <v>0</v>
      </c>
      <c r="J76" s="118"/>
    </row>
    <row r="77" spans="1:10" ht="12.75">
      <c r="A77" s="107" t="s">
        <v>82</v>
      </c>
      <c r="B77" s="33" t="s">
        <v>176</v>
      </c>
      <c r="C77" s="58" t="s">
        <v>28</v>
      </c>
      <c r="D77" s="89">
        <v>1.4</v>
      </c>
      <c r="E77" s="85">
        <f>1406.82+57.54</f>
        <v>1464.36</v>
      </c>
      <c r="F77" s="3"/>
      <c r="G77" s="29">
        <f t="shared" si="0"/>
        <v>1464.36</v>
      </c>
      <c r="H77" s="124"/>
      <c r="I77" s="16">
        <f t="shared" si="1"/>
        <v>0</v>
      </c>
      <c r="J77" s="118"/>
    </row>
    <row r="78" spans="1:10" ht="22.5">
      <c r="A78" s="107" t="s">
        <v>148</v>
      </c>
      <c r="B78" s="33" t="s">
        <v>128</v>
      </c>
      <c r="C78" s="12" t="s">
        <v>59</v>
      </c>
      <c r="D78" s="89">
        <v>54</v>
      </c>
      <c r="E78" s="18">
        <v>940</v>
      </c>
      <c r="F78" s="3"/>
      <c r="G78" s="29">
        <f t="shared" si="0"/>
        <v>940</v>
      </c>
      <c r="H78" s="124"/>
      <c r="I78" s="13">
        <f t="shared" si="1"/>
        <v>0</v>
      </c>
      <c r="J78" s="118"/>
    </row>
    <row r="79" spans="1:10" ht="22.5">
      <c r="A79" s="107" t="s">
        <v>177</v>
      </c>
      <c r="B79" s="64" t="s">
        <v>129</v>
      </c>
      <c r="C79" s="12" t="s">
        <v>151</v>
      </c>
      <c r="D79" s="89" t="s">
        <v>150</v>
      </c>
      <c r="E79" s="112">
        <v>125</v>
      </c>
      <c r="F79" s="3"/>
      <c r="G79" s="29">
        <f t="shared" si="0"/>
        <v>125</v>
      </c>
      <c r="H79" s="124"/>
      <c r="I79" s="13">
        <f t="shared" si="1"/>
        <v>0</v>
      </c>
      <c r="J79" s="118"/>
    </row>
    <row r="80" spans="1:10" ht="12.75">
      <c r="A80" s="107" t="s">
        <v>83</v>
      </c>
      <c r="B80" s="64" t="s">
        <v>84</v>
      </c>
      <c r="C80" s="12" t="s">
        <v>15</v>
      </c>
      <c r="D80" s="89">
        <v>80</v>
      </c>
      <c r="E80" s="112">
        <v>127</v>
      </c>
      <c r="F80" s="3"/>
      <c r="G80" s="29">
        <f t="shared" si="0"/>
        <v>127</v>
      </c>
      <c r="H80" s="124"/>
      <c r="I80" s="13">
        <f t="shared" si="1"/>
        <v>0</v>
      </c>
      <c r="J80" s="118"/>
    </row>
    <row r="81" spans="1:10" ht="12.75">
      <c r="A81" s="35"/>
      <c r="B81" s="36"/>
      <c r="C81" s="37"/>
      <c r="D81" s="38"/>
      <c r="E81" s="39"/>
      <c r="F81" s="3"/>
      <c r="G81" s="40">
        <f>SUM(G3:G80)</f>
        <v>148728.33999999997</v>
      </c>
      <c r="H81" s="40"/>
      <c r="I81" s="40"/>
      <c r="J81" s="119"/>
    </row>
    <row r="82" spans="1:9" ht="12.75">
      <c r="A82" s="1"/>
      <c r="B82" s="3"/>
      <c r="C82" s="3"/>
      <c r="D82" s="3"/>
      <c r="E82" s="3"/>
      <c r="F82" s="3"/>
      <c r="G82" s="41"/>
      <c r="H82" s="5"/>
      <c r="I82" s="6"/>
    </row>
    <row r="83" spans="1:9" ht="12.75">
      <c r="A83" s="1"/>
      <c r="B83" s="42" t="s">
        <v>85</v>
      </c>
      <c r="C83" s="3"/>
      <c r="D83" s="43" t="s">
        <v>86</v>
      </c>
      <c r="E83" s="3"/>
      <c r="F83" s="3"/>
      <c r="G83" s="41"/>
      <c r="H83" s="5"/>
      <c r="I83" s="6"/>
    </row>
    <row r="84" spans="1:9" ht="33" customHeight="1">
      <c r="A84" s="1"/>
      <c r="B84" s="97" t="s">
        <v>87</v>
      </c>
      <c r="C84" s="3"/>
      <c r="D84" s="127"/>
      <c r="E84" s="181" t="s">
        <v>88</v>
      </c>
      <c r="F84" s="182"/>
      <c r="G84" s="182"/>
      <c r="H84" s="44"/>
      <c r="I84" s="45">
        <f>SUM(I3:I82)</f>
        <v>0</v>
      </c>
    </row>
    <row r="85" spans="1:9" ht="31.5" customHeight="1">
      <c r="A85" s="1"/>
      <c r="B85" s="98" t="s">
        <v>89</v>
      </c>
      <c r="C85" s="3"/>
      <c r="D85" s="133"/>
      <c r="E85" s="181" t="s">
        <v>90</v>
      </c>
      <c r="F85" s="182"/>
      <c r="G85" s="182"/>
      <c r="H85" s="46"/>
      <c r="I85" s="47"/>
    </row>
    <row r="86" spans="1:9" ht="12.75">
      <c r="A86" s="48"/>
      <c r="B86" s="49" t="s">
        <v>91</v>
      </c>
      <c r="C86" s="17"/>
      <c r="D86" s="17"/>
      <c r="E86" s="3"/>
      <c r="F86" s="3"/>
      <c r="G86" s="41"/>
      <c r="H86" s="5"/>
      <c r="I86" s="6"/>
    </row>
    <row r="87" spans="1:9" ht="12.75">
      <c r="A87" s="49">
        <v>1</v>
      </c>
      <c r="B87" s="50" t="s">
        <v>92</v>
      </c>
      <c r="C87" s="17"/>
      <c r="D87" s="17"/>
      <c r="E87" s="3"/>
      <c r="F87" s="3"/>
      <c r="G87" s="41"/>
      <c r="H87" s="5"/>
      <c r="I87" s="6"/>
    </row>
    <row r="88" spans="1:9" ht="12.75">
      <c r="A88" s="51">
        <v>2</v>
      </c>
      <c r="B88" s="17" t="s">
        <v>93</v>
      </c>
      <c r="C88" s="17"/>
      <c r="D88" s="17"/>
      <c r="E88" s="3"/>
      <c r="F88" s="3"/>
      <c r="G88" s="41"/>
      <c r="H88" s="5"/>
      <c r="I88" s="52"/>
    </row>
    <row r="89" spans="1:9" ht="12.75">
      <c r="A89" s="51"/>
      <c r="B89" s="17" t="s">
        <v>94</v>
      </c>
      <c r="C89" s="17"/>
      <c r="D89" s="17"/>
      <c r="E89" s="3"/>
      <c r="F89" s="3"/>
      <c r="G89" s="41"/>
      <c r="H89" s="5"/>
      <c r="I89" s="115"/>
    </row>
    <row r="90" spans="1:9" ht="12.75">
      <c r="A90" s="51"/>
      <c r="B90" s="17" t="s">
        <v>95</v>
      </c>
      <c r="C90" s="17"/>
      <c r="D90" s="17"/>
      <c r="E90" s="3"/>
      <c r="F90" s="3"/>
      <c r="G90" s="41"/>
      <c r="H90" s="5"/>
      <c r="I90" s="6"/>
    </row>
    <row r="91" spans="1:9" ht="12.75">
      <c r="A91" s="51"/>
      <c r="B91" s="17" t="s">
        <v>96</v>
      </c>
      <c r="C91" s="17"/>
      <c r="D91" s="17"/>
      <c r="E91" s="3"/>
      <c r="F91" s="3"/>
      <c r="G91" s="41"/>
      <c r="H91" s="5"/>
      <c r="I91" s="113"/>
    </row>
    <row r="92" spans="1:9" ht="12.75">
      <c r="A92" s="51"/>
      <c r="B92" s="17" t="s">
        <v>97</v>
      </c>
      <c r="C92" s="17"/>
      <c r="D92" s="17"/>
      <c r="E92" s="3"/>
      <c r="F92" s="3"/>
      <c r="G92" s="41"/>
      <c r="H92" s="5"/>
      <c r="I92" s="114"/>
    </row>
    <row r="93" spans="1:9" ht="12.75">
      <c r="A93" s="51"/>
      <c r="B93" s="53" t="s">
        <v>98</v>
      </c>
      <c r="C93" s="17"/>
      <c r="D93" s="17"/>
      <c r="E93" s="3"/>
      <c r="F93" s="3"/>
      <c r="G93" s="41"/>
      <c r="H93" s="5"/>
      <c r="I93" s="6"/>
    </row>
    <row r="94" spans="1:9" ht="12.75">
      <c r="A94" s="51"/>
      <c r="B94" s="134" t="s">
        <v>185</v>
      </c>
      <c r="C94" s="134"/>
      <c r="D94" s="134"/>
      <c r="E94" s="3"/>
      <c r="F94" s="3"/>
      <c r="G94" s="41"/>
      <c r="H94" s="5"/>
      <c r="I94" s="6"/>
    </row>
    <row r="95" spans="1:9" ht="12.75">
      <c r="A95" s="51"/>
      <c r="B95" s="17"/>
      <c r="C95" s="17"/>
      <c r="D95" s="17"/>
      <c r="E95" s="3"/>
      <c r="F95" s="3"/>
      <c r="G95" s="41"/>
      <c r="H95" s="5"/>
      <c r="I95" s="6"/>
    </row>
    <row r="96" spans="1:9" ht="12.75">
      <c r="A96" s="1"/>
      <c r="B96" s="3"/>
      <c r="C96" s="3"/>
      <c r="D96" s="3"/>
      <c r="E96" s="3"/>
      <c r="F96" s="3"/>
      <c r="G96" s="41"/>
      <c r="H96" s="5"/>
      <c r="I96" s="6"/>
    </row>
    <row r="97" spans="1:9" ht="12.75">
      <c r="A97" s="1"/>
      <c r="B97" s="3"/>
      <c r="C97" s="54"/>
      <c r="D97" s="54"/>
      <c r="E97" s="55"/>
      <c r="F97" s="17"/>
      <c r="G97" s="56"/>
      <c r="H97" s="5"/>
      <c r="I97" s="6"/>
    </row>
    <row r="98" spans="1:9" ht="12.75">
      <c r="A98" s="1"/>
      <c r="B98" s="3"/>
      <c r="C98" s="54"/>
      <c r="D98" s="54"/>
      <c r="E98" s="50"/>
      <c r="F98" s="17"/>
      <c r="G98" s="56"/>
      <c r="H98" s="5"/>
      <c r="I98" s="52"/>
    </row>
    <row r="99" spans="1:9" ht="15.75">
      <c r="A99" s="1"/>
      <c r="B99" s="57"/>
      <c r="C99" s="54"/>
      <c r="D99" s="54"/>
      <c r="E99" s="50"/>
      <c r="F99" s="17"/>
      <c r="G99" s="56"/>
      <c r="H99" s="5"/>
      <c r="I99" s="52"/>
    </row>
  </sheetData>
  <sheetProtection password="DB67" sheet="1" objects="1" scenarios="1"/>
  <mergeCells count="47">
    <mergeCell ref="I40:I44"/>
    <mergeCell ref="A40:A44"/>
    <mergeCell ref="B40:B44"/>
    <mergeCell ref="G40:G44"/>
    <mergeCell ref="H40:H44"/>
    <mergeCell ref="A45:A56"/>
    <mergeCell ref="B45:B56"/>
    <mergeCell ref="G45:G56"/>
    <mergeCell ref="H45:H56"/>
    <mergeCell ref="I57:I59"/>
    <mergeCell ref="E84:G84"/>
    <mergeCell ref="E85:G85"/>
    <mergeCell ref="A57:A59"/>
    <mergeCell ref="B57:B59"/>
    <mergeCell ref="G57:G59"/>
    <mergeCell ref="H57:H59"/>
    <mergeCell ref="I45:I56"/>
    <mergeCell ref="I32:I34"/>
    <mergeCell ref="A35:A39"/>
    <mergeCell ref="B35:B39"/>
    <mergeCell ref="G35:G39"/>
    <mergeCell ref="H35:H39"/>
    <mergeCell ref="I35:I39"/>
    <mergeCell ref="A32:A34"/>
    <mergeCell ref="B32:B34"/>
    <mergeCell ref="G32:G34"/>
    <mergeCell ref="A13:A16"/>
    <mergeCell ref="A17:A31"/>
    <mergeCell ref="H3:H5"/>
    <mergeCell ref="I13:I15"/>
    <mergeCell ref="B13:B15"/>
    <mergeCell ref="G13:G15"/>
    <mergeCell ref="B17:B31"/>
    <mergeCell ref="G17:G30"/>
    <mergeCell ref="I17:I30"/>
    <mergeCell ref="H13:H15"/>
    <mergeCell ref="H32:H34"/>
    <mergeCell ref="B8:B11"/>
    <mergeCell ref="G8:G11"/>
    <mergeCell ref="H8:H11"/>
    <mergeCell ref="H17:H30"/>
    <mergeCell ref="A8:A11"/>
    <mergeCell ref="I8:I11"/>
    <mergeCell ref="I3:I5"/>
    <mergeCell ref="A3:A5"/>
    <mergeCell ref="B3:B5"/>
    <mergeCell ref="G3:G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Belliti</cp:lastModifiedBy>
  <cp:lastPrinted>2014-10-21T15:32:43Z</cp:lastPrinted>
  <dcterms:created xsi:type="dcterms:W3CDTF">2014-06-17T15:52:48Z</dcterms:created>
  <dcterms:modified xsi:type="dcterms:W3CDTF">2014-10-27T09:14:47Z</dcterms:modified>
  <cp:category/>
  <cp:version/>
  <cp:contentType/>
  <cp:contentStatus/>
</cp:coreProperties>
</file>